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03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 l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G38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<sst xmlns="http://schemas.openxmlformats.org/spreadsheetml/2006/main" count="231" uniqueCount="183">
  <si>
    <t xml:space="preserve">Profesión </t>
  </si>
  <si>
    <t>Nombre</t>
  </si>
  <si>
    <t>Cargo</t>
  </si>
  <si>
    <t>Departamento</t>
  </si>
  <si>
    <t>Personal a cargo</t>
  </si>
  <si>
    <t>Antigüedad</t>
  </si>
  <si>
    <t>Edad</t>
  </si>
  <si>
    <t>LICENCIADO EN EDUCACIÓN PRIMARIA</t>
  </si>
  <si>
    <t>MÉDICO VETERINARIO ZOOTECNISTA</t>
  </si>
  <si>
    <t>LICENCIADO EN EDUCACIÓN FISICA</t>
  </si>
  <si>
    <t xml:space="preserve">LICENCIADO EN EDUCACIÓN </t>
  </si>
  <si>
    <t>JOEL CAMACHO LOZANO</t>
  </si>
  <si>
    <t>SECRETARIO DE GOBIERNO</t>
  </si>
  <si>
    <t>LICENCIADO EN DERECHO</t>
  </si>
  <si>
    <t>DANIEL ALEJANDRO SANDOVAL ARRIAGA</t>
  </si>
  <si>
    <t>CONTRALOR</t>
  </si>
  <si>
    <t>CONTADOR PUBLICO</t>
  </si>
  <si>
    <t>SANDRA MAGDALENA MONTOYA PÉREZ</t>
  </si>
  <si>
    <t>TESORERO</t>
  </si>
  <si>
    <t>MA. DEL SOCORRO DELGADILLO CHÁVEZ</t>
  </si>
  <si>
    <t>OFICIAL MAYOR</t>
  </si>
  <si>
    <t>VERÓNICA ESCOBEDO BRIANO</t>
  </si>
  <si>
    <t>DIRECTORA DE DESARROLLO ECONÓMICO Y SOCIAL</t>
  </si>
  <si>
    <t>LICENCIADO EN ARQUITECTURA</t>
  </si>
  <si>
    <t>ERIC MÉNDEZ LECHUGA</t>
  </si>
  <si>
    <t>DIRECTOR DE OBRAS PÚBLICAS</t>
  </si>
  <si>
    <t>MAESTRA EN INGENIERÍA CIVIL AMBIENTAL</t>
  </si>
  <si>
    <t>FANNY MARÍA GUADALUPE GARCÍA SÁNCHEZ</t>
  </si>
  <si>
    <t>DIRECTORA DE ECOLOGÍA Y MEDIO AMBIENTE</t>
  </si>
  <si>
    <t>ANA ISABEL VIZCAÍNO TORRES</t>
  </si>
  <si>
    <t>DIRECTORA INMULO</t>
  </si>
  <si>
    <t>LIC. EN DERECHO</t>
  </si>
  <si>
    <t>FELIPE DE JESÚS CORDERO GÁLVEZ</t>
  </si>
  <si>
    <t>DIRECTOR DE CATASTRO</t>
  </si>
  <si>
    <t>JUAN ALEJANDRO GAYTÁN HERNÁNDEZ</t>
  </si>
  <si>
    <t>DIRECTOR DEL INSTITUTO DE LA JUVENTUD</t>
  </si>
  <si>
    <t>INGENIERO EN COMPUTACIÓN</t>
  </si>
  <si>
    <t>JUAN LUIS LÓPEZ MARTÍNEZ</t>
  </si>
  <si>
    <t>DIRECTOR DE DEPORTES</t>
  </si>
  <si>
    <t>LIC. COMUNICACIÓN ORGANIZACIONAL</t>
  </si>
  <si>
    <t>RUTH YESENIA RODRÍGUEZ SILVA</t>
  </si>
  <si>
    <t>DIRECTORA SAPAL</t>
  </si>
  <si>
    <t>JOEL TRINIDAD CRUZ</t>
  </si>
  <si>
    <t>DIRECTOR DE ALCOHOLES</t>
  </si>
  <si>
    <t>CLAUDIO ANTONIO RODRÍGUEZ DELGADILLO</t>
  </si>
  <si>
    <t>DIRECTOR TURISMO</t>
  </si>
  <si>
    <t>TECNICO EN URGENCIAS MEDICAS</t>
  </si>
  <si>
    <t>DIEGO IVÁN GALINDO RODRÍGUEZ</t>
  </si>
  <si>
    <t>DIRECTOR DE PROTECCIÓN CIVIL</t>
  </si>
  <si>
    <t xml:space="preserve">INGENIERO EN ELECTROMECÁNICA </t>
  </si>
  <si>
    <t>GERARDO LECHUGA REYES</t>
  </si>
  <si>
    <t>SUBDIRECTOR DE SERVICIOS PÚBLICOS</t>
  </si>
  <si>
    <t>PEDRO MEDINA VIDALES</t>
  </si>
  <si>
    <t>DIRECTOR DEL DEPARTAMENTO DE CULTURA</t>
  </si>
  <si>
    <t>SUSANA NAVARRO SÁNCHEZ</t>
  </si>
  <si>
    <t>ISAURA AMADA MEDINA CISNEROS</t>
  </si>
  <si>
    <t>DIRECTORA INAPAM</t>
  </si>
  <si>
    <t>JANETT ADRIANA GONZÁLEZ CUEVAS</t>
  </si>
  <si>
    <t>LIC. EN PSICOLOGÍA LABORAL</t>
  </si>
  <si>
    <t>NALLELY MIRANDA PINEDO</t>
  </si>
  <si>
    <t>DIRECTORA DE RECURSOS HUMANOS</t>
  </si>
  <si>
    <t>LICENCIADA EN DERECHO</t>
  </si>
  <si>
    <t>MARÍA GUADALUPE MACÍAS DE LUNA</t>
  </si>
  <si>
    <t>DIRECTORA SIPINNA</t>
  </si>
  <si>
    <t>LIC. EN INTERVENCIÓN PARA EL DESARROLLO EDUCATIVO</t>
  </si>
  <si>
    <t>ARAM RAMIRO MONTOYA GONZÁLEZ</t>
  </si>
  <si>
    <t>SECRETARIO PARTICULAR, DESPACHO DEL PRESIDENTE</t>
  </si>
  <si>
    <t>ERIKA VANESSA SILVA BADILLO</t>
  </si>
  <si>
    <t>OFICIAL DE REGISTRO CIVIL</t>
  </si>
  <si>
    <t>JUEZ COMUNITARIO</t>
  </si>
  <si>
    <t xml:space="preserve">MANUEL HERNÁNDEZ RAMÍREZ </t>
  </si>
  <si>
    <t>CESAR ULISES ORTIZ NAVARRO</t>
  </si>
  <si>
    <t>MANUEL ALEJANDRO HERNÁNDEZ GÓMEZ</t>
  </si>
  <si>
    <t>QUÍMICO FARMACOBIOLOGO</t>
  </si>
  <si>
    <t>ZAIRA IBETTE GUERRERO VILLA</t>
  </si>
  <si>
    <t>DIRECTORA DE INCLUSIÓN</t>
  </si>
  <si>
    <t>LICENCIADO EN CONTABILIDAD</t>
  </si>
  <si>
    <t>DIEGO ARMANDO ORENDAY CAMARILLO</t>
  </si>
  <si>
    <t>DIRECTOR DE PLANEACIÓN</t>
  </si>
  <si>
    <t>LIC. MÉDICO VETERINARIO ZOOTECNISTA</t>
  </si>
  <si>
    <t>ANA KAREN AGUILAR ESQUIVEL</t>
  </si>
  <si>
    <t>SUBDIRECTORA DEL RASTRO MUNICIPAL</t>
  </si>
  <si>
    <t>LIC. EN ARQUITECTURA</t>
  </si>
  <si>
    <t>DANIEL OSWALDO GONZÁLEZ MATA</t>
  </si>
  <si>
    <t xml:space="preserve">ZENIA INDIRA CASILLAS CASTILLO </t>
  </si>
  <si>
    <t xml:space="preserve">DIRECTORA DE DESARROLLO AGROPECUARIO </t>
  </si>
  <si>
    <t xml:space="preserve">TECNICO </t>
  </si>
  <si>
    <t>SALVADOR MONTOYA PULIDO</t>
  </si>
  <si>
    <t xml:space="preserve">DIRECTOR DE COMERCIO </t>
  </si>
  <si>
    <t xml:space="preserve">INSPECTOR </t>
  </si>
  <si>
    <t xml:space="preserve">ESTEBAN ABRAHAM GUERRERO AHUMADA </t>
  </si>
  <si>
    <t xml:space="preserve">DIRECTOR DE SEGURIDAD PÚBLICA </t>
  </si>
  <si>
    <t>SECRETARIA DE GOBIERNO MUNICIPAL</t>
  </si>
  <si>
    <t xml:space="preserve">1 AÑO </t>
  </si>
  <si>
    <t>ORGANO DE CONTROL INTERNO</t>
  </si>
  <si>
    <t>TESORERIA MUNICIPAL</t>
  </si>
  <si>
    <t>OFICIALIA MAYOR</t>
  </si>
  <si>
    <t>MAESTRA EN METODOLOGÍA DE LA ENSEÑANZA SUPERIOR</t>
  </si>
  <si>
    <t>MARIO GONZÁLEZ MEDRANO</t>
  </si>
  <si>
    <t>LIC. EN DERECHO, PASANTE DE MAESTRIA EN CIENCIAS JURIDICO PENALES</t>
  </si>
  <si>
    <t>PREPARATORIA</t>
  </si>
  <si>
    <t>LIC. EN DERECHO, PASANTE DE MAESTRIA EN IMPUESTOS</t>
  </si>
  <si>
    <t>MAESTRIA EN INFORMATICA ADMINISTRATIVA, DOCTORADO EN ADMINISTRACIÓN.</t>
  </si>
  <si>
    <t>PASANTE EN COMERCIO INTERNACIONAL</t>
  </si>
  <si>
    <t>DESARROLLO ECONOMICO Y SOCIAL</t>
  </si>
  <si>
    <t>OBRAS Y SERVICIOS PÚBLICOS</t>
  </si>
  <si>
    <t>ECOLOGÍA, MEDIO AMBIENTE Y SUSTENTABILIDAD</t>
  </si>
  <si>
    <t>INSTITUTO MUNICIPAL DE LA MUJER</t>
  </si>
  <si>
    <t>3 AUXILIARES</t>
  </si>
  <si>
    <t>1 AÑO</t>
  </si>
  <si>
    <t>CASTASTRO E IMPUESTO A LA PROPIEDAD RAIZ</t>
  </si>
  <si>
    <t>INSTITUTO DE LA JUVENTUD</t>
  </si>
  <si>
    <t>ALCOHOLES</t>
  </si>
  <si>
    <t>INSTITUTO MUNICIPAL DEL DEPORTE</t>
  </si>
  <si>
    <t>SISTEMA DE AGUA POTABLE Y ALCANTARILLADO DE LORETO</t>
  </si>
  <si>
    <t>TURISMO</t>
  </si>
  <si>
    <t>1 INSPECTOR                            1 ADMINISTRATIVO</t>
  </si>
  <si>
    <t>2 ADMINISTRATIVOS 1 PEON</t>
  </si>
  <si>
    <t>NINGUNO</t>
  </si>
  <si>
    <t>2 PEONES</t>
  </si>
  <si>
    <t>COORDINACIÓN MUNICIPAL DE PROTECCIÓN CIVIL</t>
  </si>
  <si>
    <t>CULTURA</t>
  </si>
  <si>
    <t>DIRECTORA DE TRANSPARENCIA, RENDICIÓN DE CUENTAS E INFORMATICA</t>
  </si>
  <si>
    <t>TRANSPARENCIA, RENDICIÓN DE CUENTAS E INFORMATICA</t>
  </si>
  <si>
    <t>INSTITUTO NACIONAL DE LAS PERSONAS ADULTAS MAYORES</t>
  </si>
  <si>
    <t>SISTEMA MUNICIPAL PARA EL DESARROLLO INTEGRAL DE LA FAMILIA</t>
  </si>
  <si>
    <t>DIRECTORA SMDIF</t>
  </si>
  <si>
    <t>SMDIF</t>
  </si>
  <si>
    <t>1 AUXILIAR</t>
  </si>
  <si>
    <t>DESPACHO DEL PRESIDENTE</t>
  </si>
  <si>
    <t>REGISTRO CIVIL</t>
  </si>
  <si>
    <t>4 AUXILIARES</t>
  </si>
  <si>
    <t>JUZGADO COMUNITARIO</t>
  </si>
  <si>
    <t>TITULAR DE ASESORIA JURÍDICA</t>
  </si>
  <si>
    <t>ASESORIA JURIDICA</t>
  </si>
  <si>
    <t>SEGURIDAD PÚBLICA</t>
  </si>
  <si>
    <t>1 SECRETARIA</t>
  </si>
  <si>
    <t>PROCURADOR DEL SMDIF</t>
  </si>
  <si>
    <t>PLANEACIÓN</t>
  </si>
  <si>
    <t>JUEZ CALIFICADOR</t>
  </si>
  <si>
    <t>1 INTENDENTE</t>
  </si>
  <si>
    <t>DIRECTOR DE IMPLANDU</t>
  </si>
  <si>
    <t>DESARROLLO AGROPECUARIO</t>
  </si>
  <si>
    <t>COMERCIO</t>
  </si>
  <si>
    <t>2 ADMINISTRATIVOS 1 JUEZ CALIFICADOR 27 AGENTES</t>
  </si>
  <si>
    <t>MAESTRA EN IMPUESTOS</t>
  </si>
  <si>
    <t>2 ADMINISTRATIVOS 1 SECRETARIA             6 BIBLIOTECARIAS</t>
  </si>
  <si>
    <t>1 ADMINISTRATIVO 2 ENCARGADAS</t>
  </si>
  <si>
    <t>13 ADMINISTRATIVOS</t>
  </si>
  <si>
    <t>10 AUXILIARES              1 VELADOR</t>
  </si>
  <si>
    <t>10 AUXILIARES              1 SUBDIRECTOR               10 ALBAÑILES                23 PEON                               4 CHOFER                          1 OPERADOR                     1 ELECTRICISTA</t>
  </si>
  <si>
    <t>7 AUXILIARES</t>
  </si>
  <si>
    <t>11 MESES</t>
  </si>
  <si>
    <t>5 MESES</t>
  </si>
  <si>
    <t>58 PEONES                     13 CHOFER                    36 INTENDENTES                   1 VELADOR                  4 AYUDANTES              2 ADMINISTRATIVOS</t>
  </si>
  <si>
    <t>5 AUXILIARES</t>
  </si>
  <si>
    <t>LIC. EN CIENCIAS DEL ARTE Y GESTIÓN CULTURAL, LIC. EN FILOSOFIA, DOCTORADO EN CIENCIAS DE LA EDUCACIÓN.</t>
  </si>
  <si>
    <t>6 ADMINISTRATIVOS 3 CHOFER                          8 FONTANEROS               2 POZEROS                          3 AYUDANTE GRAL   2 LECTURISTA                1 INTENDENTE                1 VELADOR                        1 SUBDIRECTOR</t>
  </si>
  <si>
    <t>1 CHOFER                       4 COCINERAS                5 AUXILIARES</t>
  </si>
  <si>
    <t>2 PSICOLOGAS              3 ADMINISTRATIVOS                       1 TRABAJO SOCIAL      1 DENTISTA                         1 ALMACENISTA                     1 CHOFER                           1 AUXILIAR                         1 FISIOTERAPEUTA   1 MEDICO</t>
  </si>
  <si>
    <t>1 PERSONA DE APOYO</t>
  </si>
  <si>
    <t>4 MESES</t>
  </si>
  <si>
    <t>1 AÑO (2.7 AUXILIAR)</t>
  </si>
  <si>
    <t>7 MESES</t>
  </si>
  <si>
    <t>MEDICO ESTOMATOLOGO</t>
  </si>
  <si>
    <t>SINDICA MUNICIPAL</t>
  </si>
  <si>
    <t>SINDICATURA</t>
  </si>
  <si>
    <t xml:space="preserve">2 ADMINISTRATIVOS 1 PER APOYO </t>
  </si>
  <si>
    <t>3 ADMINISTRATIVOS 3 MECANICOS                        2 INTENDENTES            1 VELADOR                        1 DIRECTOR                       1 COCINERA                 1 ALMACENISTA                        2 STAFF</t>
  </si>
  <si>
    <t>10 AUXILIARES</t>
  </si>
  <si>
    <t>3 PLACEROS                    1 ADMINISTRATIVO</t>
  </si>
  <si>
    <t>ENRIQUE ANGEL REYES VALADEZ</t>
  </si>
  <si>
    <t>CRONISTA VITALICIO</t>
  </si>
  <si>
    <t>CRONICA MUNICIPAL</t>
  </si>
  <si>
    <t xml:space="preserve">3 ADMINISTRATIVOS </t>
  </si>
  <si>
    <t>PROFESOR DE EDUCACIÓN MEDIA EN CISNCIAS NATURALES Y ARTES PLASTICAS</t>
  </si>
  <si>
    <t>NYDIA PAOLA CALVILLO DELGADILLO</t>
  </si>
  <si>
    <t>Percepción anual 2021 (Bruto)</t>
  </si>
  <si>
    <t>Percepción anual 2021 (Neto)</t>
  </si>
  <si>
    <t>Percepción anual 2022 (Neto) al 30/09/2022</t>
  </si>
  <si>
    <t>Percepción anual 2022 (Bruto) al 30/09/2022</t>
  </si>
  <si>
    <t>Percepción anual 2022 (Bruto) al 31/12/2022</t>
  </si>
  <si>
    <t>Percepción anual 2022 (Neto)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</si>
</sst>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rgb="FFFFFFFF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E44" sqref="E44"/>
    </sheetView>
  </sheetViews>
  <sheetFormatPr baseColWidth="10" defaultRowHeight="15" x14ac:dyDescent="0.25"/>
  <cols>
    <col min="1" max="1" width="11.42578125" style="11"/>
    <col min="2" max="2" width="21.42578125" customWidth="1"/>
    <col min="3" max="3" width="18.7109375" customWidth="1"/>
    <col min="4" max="4" width="24" customWidth="1"/>
    <col min="5" max="6" width="18.7109375" style="1" customWidth="1"/>
    <col min="7" max="7" width="22" customWidth="1"/>
    <col min="8" max="8" width="19.140625" customWidth="1"/>
    <col min="9" max="11" width="22" customWidth="1"/>
    <col min="12" max="12" width="18.85546875" style="8" customWidth="1"/>
  </cols>
  <sheetData>
    <row r="1" spans="1:14" ht="25.5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177</v>
      </c>
      <c r="G1" s="2" t="s">
        <v>178</v>
      </c>
      <c r="H1" s="2" t="s">
        <v>180</v>
      </c>
      <c r="I1" s="2" t="s">
        <v>179</v>
      </c>
      <c r="J1" s="2" t="s">
        <v>181</v>
      </c>
      <c r="K1" s="2" t="s">
        <v>182</v>
      </c>
      <c r="L1" s="2" t="s">
        <v>4</v>
      </c>
      <c r="M1" s="2" t="s">
        <v>5</v>
      </c>
      <c r="N1" s="2" t="s">
        <v>6</v>
      </c>
    </row>
    <row r="2" spans="1:14" ht="45.75" thickBot="1" x14ac:dyDescent="0.3">
      <c r="A2" s="12">
        <v>830</v>
      </c>
      <c r="B2" s="3" t="s">
        <v>164</v>
      </c>
      <c r="C2" s="10" t="s">
        <v>176</v>
      </c>
      <c r="D2" s="4" t="s">
        <v>165</v>
      </c>
      <c r="E2" s="3" t="s">
        <v>166</v>
      </c>
      <c r="F2" s="13">
        <v>250714.74</v>
      </c>
      <c r="G2" s="14">
        <f>250714.74-64232.74</f>
        <v>186482</v>
      </c>
      <c r="H2" s="14">
        <v>578641.68999999994</v>
      </c>
      <c r="I2" s="14">
        <f>578641.69-147740.29</f>
        <v>430901.39999999991</v>
      </c>
      <c r="J2" s="14">
        <v>924386.98999999987</v>
      </c>
      <c r="K2" s="14">
        <v>682137.79999999981</v>
      </c>
      <c r="L2" s="3" t="s">
        <v>167</v>
      </c>
      <c r="M2" s="7" t="s">
        <v>109</v>
      </c>
      <c r="N2" s="7">
        <v>39</v>
      </c>
    </row>
    <row r="3" spans="1:14" ht="60" x14ac:dyDescent="0.25">
      <c r="A3" s="12">
        <v>291</v>
      </c>
      <c r="B3" s="3" t="s">
        <v>10</v>
      </c>
      <c r="C3" s="3" t="s">
        <v>11</v>
      </c>
      <c r="D3" s="4" t="s">
        <v>12</v>
      </c>
      <c r="E3" s="3" t="s">
        <v>92</v>
      </c>
      <c r="F3" s="13">
        <v>264752</v>
      </c>
      <c r="G3" s="14">
        <f>164752-35658.4</f>
        <v>129093.6</v>
      </c>
      <c r="H3" s="14">
        <v>407326.32</v>
      </c>
      <c r="I3" s="14">
        <f>407326.32-92448.92</f>
        <v>314877.40000000002</v>
      </c>
      <c r="J3" s="14">
        <v>650708.62000000011</v>
      </c>
      <c r="K3" s="14">
        <v>495931.80000000016</v>
      </c>
      <c r="L3" s="3" t="s">
        <v>146</v>
      </c>
      <c r="M3" s="7" t="s">
        <v>93</v>
      </c>
      <c r="N3" s="7">
        <v>53</v>
      </c>
    </row>
    <row r="4" spans="1:14" ht="45" x14ac:dyDescent="0.25">
      <c r="A4" s="12">
        <v>882</v>
      </c>
      <c r="B4" s="3" t="s">
        <v>13</v>
      </c>
      <c r="C4" s="3" t="s">
        <v>14</v>
      </c>
      <c r="D4" s="4" t="s">
        <v>15</v>
      </c>
      <c r="E4" s="3" t="s">
        <v>94</v>
      </c>
      <c r="F4" s="13">
        <v>95081.82</v>
      </c>
      <c r="G4" s="14">
        <f>95081.82-17325.62</f>
        <v>77756.200000000012</v>
      </c>
      <c r="H4" s="14">
        <v>289069.40999999997</v>
      </c>
      <c r="I4" s="14">
        <f>289069.41-58805.81</f>
        <v>230263.59999999998</v>
      </c>
      <c r="J4" s="14">
        <v>461791.81</v>
      </c>
      <c r="K4" s="14">
        <v>362749.3</v>
      </c>
      <c r="L4" s="3" t="s">
        <v>147</v>
      </c>
      <c r="M4" s="7" t="s">
        <v>109</v>
      </c>
      <c r="N4" s="7">
        <v>27</v>
      </c>
    </row>
    <row r="5" spans="1:14" ht="45" x14ac:dyDescent="0.25">
      <c r="A5" s="12">
        <v>737</v>
      </c>
      <c r="B5" s="3" t="s">
        <v>16</v>
      </c>
      <c r="C5" s="3" t="s">
        <v>17</v>
      </c>
      <c r="D5" s="4" t="s">
        <v>18</v>
      </c>
      <c r="E5" s="3" t="s">
        <v>95</v>
      </c>
      <c r="F5" s="13">
        <v>216897.58</v>
      </c>
      <c r="G5" s="14">
        <f>216897.58-52085.78</f>
        <v>164811.79999999999</v>
      </c>
      <c r="H5" s="14">
        <v>407326.32</v>
      </c>
      <c r="I5" s="14">
        <f>407326.32-92410.32</f>
        <v>314916</v>
      </c>
      <c r="J5" s="14">
        <v>650708.62000000011</v>
      </c>
      <c r="K5" s="14">
        <v>495970.40000000014</v>
      </c>
      <c r="L5" s="4" t="s">
        <v>148</v>
      </c>
      <c r="M5" s="7" t="s">
        <v>109</v>
      </c>
      <c r="N5" s="7">
        <v>41</v>
      </c>
    </row>
    <row r="6" spans="1:14" ht="135" x14ac:dyDescent="0.25">
      <c r="A6" s="12">
        <v>724</v>
      </c>
      <c r="B6" s="3" t="s">
        <v>97</v>
      </c>
      <c r="C6" s="3" t="s">
        <v>19</v>
      </c>
      <c r="D6" s="4" t="s">
        <v>20</v>
      </c>
      <c r="E6" s="3" t="s">
        <v>96</v>
      </c>
      <c r="F6" s="13">
        <v>149808.76999999999</v>
      </c>
      <c r="G6" s="14">
        <f>149808.77-28188.17</f>
        <v>121620.59999999999</v>
      </c>
      <c r="H6" s="14">
        <v>311161.7</v>
      </c>
      <c r="I6" s="14">
        <f>311161.7-55316.3</f>
        <v>255845.40000000002</v>
      </c>
      <c r="J6" s="14">
        <v>495554.10000000003</v>
      </c>
      <c r="K6" s="14">
        <v>403879.4</v>
      </c>
      <c r="L6" s="3" t="s">
        <v>168</v>
      </c>
      <c r="M6" s="7" t="s">
        <v>109</v>
      </c>
      <c r="N6" s="7">
        <v>66</v>
      </c>
    </row>
    <row r="7" spans="1:14" ht="45" x14ac:dyDescent="0.25">
      <c r="A7" s="12">
        <v>844</v>
      </c>
      <c r="B7" s="3" t="s">
        <v>145</v>
      </c>
      <c r="C7" s="3" t="s">
        <v>21</v>
      </c>
      <c r="D7" s="3" t="s">
        <v>22</v>
      </c>
      <c r="E7" s="3" t="s">
        <v>104</v>
      </c>
      <c r="F7" s="13">
        <v>164783.38</v>
      </c>
      <c r="G7" s="14">
        <f>164783.38-35666.58</f>
        <v>129116.8</v>
      </c>
      <c r="H7" s="14">
        <v>341936.2</v>
      </c>
      <c r="I7" s="14">
        <f>341936.2-71579.4</f>
        <v>270356.80000000005</v>
      </c>
      <c r="J7" s="14">
        <v>536558.6</v>
      </c>
      <c r="K7" s="14">
        <v>423027.5</v>
      </c>
      <c r="L7" s="5" t="s">
        <v>149</v>
      </c>
      <c r="M7" s="6" t="s">
        <v>109</v>
      </c>
      <c r="N7" s="7">
        <v>36</v>
      </c>
    </row>
    <row r="8" spans="1:14" ht="105" x14ac:dyDescent="0.25">
      <c r="A8" s="12">
        <v>846</v>
      </c>
      <c r="B8" s="3" t="s">
        <v>23</v>
      </c>
      <c r="C8" s="3" t="s">
        <v>24</v>
      </c>
      <c r="D8" s="3" t="s">
        <v>25</v>
      </c>
      <c r="E8" s="3" t="s">
        <v>105</v>
      </c>
      <c r="F8" s="13">
        <v>123951.54</v>
      </c>
      <c r="G8" s="14">
        <f>123951.54-24911.74</f>
        <v>99039.799999999988</v>
      </c>
      <c r="H8" s="14">
        <v>289069.40999999997</v>
      </c>
      <c r="I8" s="14">
        <f>289069.41-58877.81</f>
        <v>230191.59999999998</v>
      </c>
      <c r="J8" s="14">
        <v>461791.81</v>
      </c>
      <c r="K8" s="14">
        <v>366113.9</v>
      </c>
      <c r="L8" s="5" t="s">
        <v>150</v>
      </c>
      <c r="M8" s="6" t="s">
        <v>109</v>
      </c>
      <c r="N8" s="7">
        <v>27</v>
      </c>
    </row>
    <row r="9" spans="1:14" ht="45" x14ac:dyDescent="0.25">
      <c r="A9" s="12">
        <v>847</v>
      </c>
      <c r="B9" s="3" t="s">
        <v>26</v>
      </c>
      <c r="C9" s="3" t="s">
        <v>27</v>
      </c>
      <c r="D9" s="3" t="s">
        <v>28</v>
      </c>
      <c r="E9" s="3" t="s">
        <v>106</v>
      </c>
      <c r="F9" s="13">
        <v>85918.82</v>
      </c>
      <c r="G9" s="14">
        <f>85918.82-15109.82</f>
        <v>70809</v>
      </c>
      <c r="H9" s="14">
        <v>218640</v>
      </c>
      <c r="I9" s="14">
        <f>218640-40449.8</f>
        <v>178190.2</v>
      </c>
      <c r="J9" s="14">
        <v>349280</v>
      </c>
      <c r="K9" s="14">
        <v>283102.40000000002</v>
      </c>
      <c r="L9" s="5" t="s">
        <v>119</v>
      </c>
      <c r="M9" s="7" t="s">
        <v>109</v>
      </c>
      <c r="N9" s="7">
        <v>27</v>
      </c>
    </row>
    <row r="10" spans="1:14" ht="45" x14ac:dyDescent="0.25">
      <c r="A10" s="12">
        <v>848</v>
      </c>
      <c r="B10" s="3" t="s">
        <v>16</v>
      </c>
      <c r="C10" s="3" t="s">
        <v>29</v>
      </c>
      <c r="D10" s="4" t="s">
        <v>30</v>
      </c>
      <c r="E10" s="3" t="s">
        <v>107</v>
      </c>
      <c r="F10" s="13">
        <v>82278.720000000001</v>
      </c>
      <c r="G10" s="14">
        <f>82278.72-14229.92</f>
        <v>68048.800000000003</v>
      </c>
      <c r="H10" s="14">
        <v>218640</v>
      </c>
      <c r="I10" s="14">
        <f>218640-40435.2</f>
        <v>178204.79999999999</v>
      </c>
      <c r="J10" s="14">
        <v>349280</v>
      </c>
      <c r="K10" s="14">
        <v>283117</v>
      </c>
      <c r="L10" s="4" t="s">
        <v>108</v>
      </c>
      <c r="M10" s="7" t="s">
        <v>109</v>
      </c>
      <c r="N10" s="7">
        <v>51</v>
      </c>
    </row>
    <row r="11" spans="1:14" ht="60" x14ac:dyDescent="0.25">
      <c r="A11" s="12">
        <v>746</v>
      </c>
      <c r="B11" s="3" t="s">
        <v>101</v>
      </c>
      <c r="C11" s="3" t="s">
        <v>32</v>
      </c>
      <c r="D11" s="4" t="s">
        <v>33</v>
      </c>
      <c r="E11" s="3" t="s">
        <v>110</v>
      </c>
      <c r="F11" s="13">
        <v>116620.43</v>
      </c>
      <c r="G11" s="14">
        <f>116620.43-21763.83</f>
        <v>94856.599999999991</v>
      </c>
      <c r="H11" s="14">
        <v>218640</v>
      </c>
      <c r="I11" s="14">
        <f>218640-40464.2</f>
        <v>178175.8</v>
      </c>
      <c r="J11" s="14">
        <v>349280</v>
      </c>
      <c r="K11" s="14">
        <v>283086.8</v>
      </c>
      <c r="L11" s="4" t="s">
        <v>151</v>
      </c>
      <c r="M11" s="7" t="s">
        <v>109</v>
      </c>
      <c r="N11" s="7">
        <v>42</v>
      </c>
    </row>
    <row r="12" spans="1:14" ht="45" x14ac:dyDescent="0.25">
      <c r="A12" s="12">
        <v>850</v>
      </c>
      <c r="B12" s="3" t="s">
        <v>9</v>
      </c>
      <c r="C12" s="3" t="s">
        <v>34</v>
      </c>
      <c r="D12" s="3" t="s">
        <v>35</v>
      </c>
      <c r="E12" s="3" t="s">
        <v>111</v>
      </c>
      <c r="F12" s="13">
        <v>37405.120000000003</v>
      </c>
      <c r="G12" s="14">
        <f>37405.12-3772.72</f>
        <v>33632.400000000001</v>
      </c>
      <c r="H12" s="14">
        <v>154879.10999999999</v>
      </c>
      <c r="I12" s="14">
        <f>154879.11-24755.71</f>
        <v>130123.4</v>
      </c>
      <c r="J12" s="14">
        <v>247421.21</v>
      </c>
      <c r="K12" s="14">
        <v>206199.4</v>
      </c>
      <c r="L12" s="5">
        <v>0</v>
      </c>
      <c r="M12" s="7" t="s">
        <v>109</v>
      </c>
      <c r="N12" s="7">
        <v>31</v>
      </c>
    </row>
    <row r="13" spans="1:14" ht="45" x14ac:dyDescent="0.25">
      <c r="A13" s="12">
        <v>851</v>
      </c>
      <c r="B13" s="3" t="s">
        <v>36</v>
      </c>
      <c r="C13" s="3" t="s">
        <v>37</v>
      </c>
      <c r="D13" s="4" t="s">
        <v>38</v>
      </c>
      <c r="E13" s="3" t="s">
        <v>113</v>
      </c>
      <c r="F13" s="13">
        <v>47509.53</v>
      </c>
      <c r="G13" s="14">
        <f>47509.53-5870.93</f>
        <v>41638.6</v>
      </c>
      <c r="H13" s="14">
        <v>154879.10999999999</v>
      </c>
      <c r="I13" s="14">
        <f>154879.11-24719.91</f>
        <v>130159.19999999998</v>
      </c>
      <c r="J13" s="14">
        <v>247421.21</v>
      </c>
      <c r="K13" s="14">
        <v>206235.19999999998</v>
      </c>
      <c r="L13" s="3" t="s">
        <v>117</v>
      </c>
      <c r="M13" s="7" t="s">
        <v>109</v>
      </c>
      <c r="N13" s="7">
        <v>36</v>
      </c>
    </row>
    <row r="14" spans="1:14" ht="150" x14ac:dyDescent="0.25">
      <c r="A14" s="12">
        <v>860</v>
      </c>
      <c r="B14" s="3" t="s">
        <v>39</v>
      </c>
      <c r="C14" s="3" t="s">
        <v>40</v>
      </c>
      <c r="D14" s="4" t="s">
        <v>41</v>
      </c>
      <c r="E14" s="3" t="s">
        <v>114</v>
      </c>
      <c r="F14" s="13">
        <v>100604.72</v>
      </c>
      <c r="G14" s="14">
        <f>100604.72-18660.92</f>
        <v>81943.8</v>
      </c>
      <c r="H14" s="14">
        <v>289069.40999999997</v>
      </c>
      <c r="I14" s="14">
        <f>289069.41-58813.41</f>
        <v>230255.99999999997</v>
      </c>
      <c r="J14" s="14">
        <v>461791.81</v>
      </c>
      <c r="K14" s="14">
        <v>365981.8</v>
      </c>
      <c r="L14" s="3" t="s">
        <v>157</v>
      </c>
      <c r="M14" s="7" t="s">
        <v>109</v>
      </c>
      <c r="N14" s="7">
        <v>34</v>
      </c>
    </row>
    <row r="15" spans="1:14" ht="64.5" customHeight="1" x14ac:dyDescent="0.25">
      <c r="A15" s="12">
        <v>854</v>
      </c>
      <c r="B15" s="3" t="s">
        <v>7</v>
      </c>
      <c r="C15" s="3" t="s">
        <v>42</v>
      </c>
      <c r="D15" s="4" t="s">
        <v>43</v>
      </c>
      <c r="E15" s="3" t="s">
        <v>112</v>
      </c>
      <c r="F15" s="13">
        <v>74433.679999999993</v>
      </c>
      <c r="G15" s="14">
        <f>74433.68-12332.88</f>
        <v>62100.799999999996</v>
      </c>
      <c r="H15" s="14">
        <v>218640</v>
      </c>
      <c r="I15" s="14">
        <f>218640-40404.2</f>
        <v>178235.8</v>
      </c>
      <c r="J15" s="14">
        <v>349280</v>
      </c>
      <c r="K15" s="14">
        <v>283146.8</v>
      </c>
      <c r="L15" s="3" t="s">
        <v>116</v>
      </c>
      <c r="M15" s="7" t="s">
        <v>109</v>
      </c>
      <c r="N15" s="7">
        <v>44</v>
      </c>
    </row>
    <row r="16" spans="1:14" ht="45" x14ac:dyDescent="0.25">
      <c r="A16" s="12">
        <v>855</v>
      </c>
      <c r="B16" s="3" t="s">
        <v>100</v>
      </c>
      <c r="C16" s="3" t="s">
        <v>44</v>
      </c>
      <c r="D16" s="4" t="s">
        <v>45</v>
      </c>
      <c r="E16" s="3" t="s">
        <v>115</v>
      </c>
      <c r="F16" s="13">
        <v>47509.53</v>
      </c>
      <c r="G16" s="14">
        <f>47509.53-5870.93</f>
        <v>41638.6</v>
      </c>
      <c r="H16" s="14">
        <v>154879.10999999999</v>
      </c>
      <c r="I16" s="14">
        <f>154879.11-24719.91</f>
        <v>130159.19999999998</v>
      </c>
      <c r="J16" s="14">
        <v>247421.21</v>
      </c>
      <c r="K16" s="14">
        <v>206235.19999999998</v>
      </c>
      <c r="L16" s="4" t="s">
        <v>108</v>
      </c>
      <c r="M16" s="7" t="s">
        <v>109</v>
      </c>
      <c r="N16" s="7">
        <v>36</v>
      </c>
    </row>
    <row r="17" spans="1:14" ht="45" x14ac:dyDescent="0.25">
      <c r="A17" s="12">
        <v>884</v>
      </c>
      <c r="B17" s="3" t="s">
        <v>46</v>
      </c>
      <c r="C17" s="3" t="s">
        <v>47</v>
      </c>
      <c r="D17" s="3" t="s">
        <v>48</v>
      </c>
      <c r="E17" s="3" t="s">
        <v>120</v>
      </c>
      <c r="F17" s="13">
        <v>30426.639999999999</v>
      </c>
      <c r="G17" s="14">
        <f>30426.64-2848.24</f>
        <v>27578.400000000001</v>
      </c>
      <c r="H17" s="14">
        <v>154879.10999999999</v>
      </c>
      <c r="I17" s="14">
        <f>154879.11-24745.71</f>
        <v>130133.4</v>
      </c>
      <c r="J17" s="14">
        <v>247421.21</v>
      </c>
      <c r="K17" s="14">
        <v>206208.2</v>
      </c>
      <c r="L17" s="5" t="s">
        <v>169</v>
      </c>
      <c r="M17" s="7" t="s">
        <v>152</v>
      </c>
      <c r="N17" s="7">
        <v>30</v>
      </c>
    </row>
    <row r="18" spans="1:14" ht="105" x14ac:dyDescent="0.25">
      <c r="A18" s="12">
        <v>925</v>
      </c>
      <c r="B18" s="3" t="s">
        <v>49</v>
      </c>
      <c r="C18" s="3" t="s">
        <v>50</v>
      </c>
      <c r="D18" s="3" t="s">
        <v>51</v>
      </c>
      <c r="E18" s="3" t="s">
        <v>105</v>
      </c>
      <c r="F18" s="13">
        <v>0</v>
      </c>
      <c r="G18" s="14">
        <v>0</v>
      </c>
      <c r="H18" s="14">
        <v>102359.18</v>
      </c>
      <c r="I18" s="14">
        <f>102359.18-17465.38</f>
        <v>84893.799999999988</v>
      </c>
      <c r="J18" s="14">
        <v>210899.77999999997</v>
      </c>
      <c r="K18" s="14">
        <v>173566.39999999997</v>
      </c>
      <c r="L18" s="3" t="s">
        <v>154</v>
      </c>
      <c r="M18" s="7" t="s">
        <v>153</v>
      </c>
      <c r="N18" s="7">
        <v>28</v>
      </c>
    </row>
    <row r="19" spans="1:14" ht="105" x14ac:dyDescent="0.25">
      <c r="A19" s="12">
        <v>398</v>
      </c>
      <c r="B19" s="3" t="s">
        <v>156</v>
      </c>
      <c r="C19" s="3" t="s">
        <v>52</v>
      </c>
      <c r="D19" s="3" t="s">
        <v>53</v>
      </c>
      <c r="E19" s="3" t="s">
        <v>121</v>
      </c>
      <c r="F19" s="13">
        <v>0</v>
      </c>
      <c r="G19" s="14">
        <v>0</v>
      </c>
      <c r="H19" s="14">
        <v>93505.5</v>
      </c>
      <c r="I19" s="14">
        <f>93505.5-15105.3</f>
        <v>78400.2</v>
      </c>
      <c r="J19" s="14">
        <v>186047.6</v>
      </c>
      <c r="K19" s="14">
        <v>154475</v>
      </c>
      <c r="L19" s="4" t="s">
        <v>155</v>
      </c>
      <c r="M19" s="7" t="s">
        <v>153</v>
      </c>
      <c r="N19" s="7">
        <v>37</v>
      </c>
    </row>
    <row r="20" spans="1:14" ht="75" x14ac:dyDescent="0.25">
      <c r="A20" s="12">
        <v>863</v>
      </c>
      <c r="B20" s="3" t="s">
        <v>102</v>
      </c>
      <c r="C20" s="3" t="s">
        <v>54</v>
      </c>
      <c r="D20" s="3" t="s">
        <v>122</v>
      </c>
      <c r="E20" s="3" t="s">
        <v>123</v>
      </c>
      <c r="F20" s="13">
        <v>104056.53</v>
      </c>
      <c r="G20" s="14">
        <f>104056.53-19495.73</f>
        <v>84560.8</v>
      </c>
      <c r="H20" s="14">
        <v>216375</v>
      </c>
      <c r="I20" s="14">
        <f>216375-40170.4</f>
        <v>176204.6</v>
      </c>
      <c r="J20" s="14">
        <v>349535</v>
      </c>
      <c r="K20" s="14">
        <v>283099.2</v>
      </c>
      <c r="L20" s="5" t="s">
        <v>108</v>
      </c>
      <c r="M20" s="7" t="s">
        <v>109</v>
      </c>
      <c r="N20" s="7">
        <v>42</v>
      </c>
    </row>
    <row r="21" spans="1:14" ht="60" x14ac:dyDescent="0.25">
      <c r="A21" s="12">
        <v>864</v>
      </c>
      <c r="B21" s="3" t="s">
        <v>31</v>
      </c>
      <c r="C21" s="3" t="s">
        <v>55</v>
      </c>
      <c r="D21" s="4" t="s">
        <v>56</v>
      </c>
      <c r="E21" s="3" t="s">
        <v>124</v>
      </c>
      <c r="F21" s="13">
        <v>53722.79</v>
      </c>
      <c r="G21" s="14">
        <f>53722.79-7159.59</f>
        <v>46563.199999999997</v>
      </c>
      <c r="H21" s="14">
        <v>123990.74</v>
      </c>
      <c r="I21" s="14">
        <f>123990.74-17104.94</f>
        <v>106885.8</v>
      </c>
      <c r="J21" s="14">
        <v>198076.64</v>
      </c>
      <c r="K21" s="14">
        <v>168783.80000000002</v>
      </c>
      <c r="L21" s="3" t="s">
        <v>158</v>
      </c>
      <c r="M21" s="7" t="s">
        <v>109</v>
      </c>
      <c r="N21" s="7">
        <v>62</v>
      </c>
    </row>
    <row r="22" spans="1:14" ht="150" x14ac:dyDescent="0.25">
      <c r="A22" s="12">
        <v>865</v>
      </c>
      <c r="B22" s="3" t="s">
        <v>103</v>
      </c>
      <c r="C22" s="3" t="s">
        <v>57</v>
      </c>
      <c r="D22" s="4" t="s">
        <v>126</v>
      </c>
      <c r="E22" s="3" t="s">
        <v>125</v>
      </c>
      <c r="F22" s="13">
        <v>95583.9</v>
      </c>
      <c r="G22" s="14">
        <f>95583.9-17446.9</f>
        <v>78137</v>
      </c>
      <c r="H22" s="14">
        <v>218640</v>
      </c>
      <c r="I22" s="14">
        <f>218640-40487.8</f>
        <v>178152.2</v>
      </c>
      <c r="J22" s="14">
        <v>349280</v>
      </c>
      <c r="K22" s="14">
        <v>283064.40000000002</v>
      </c>
      <c r="L22" s="3" t="s">
        <v>159</v>
      </c>
      <c r="M22" s="7" t="s">
        <v>109</v>
      </c>
      <c r="N22" s="7">
        <v>39</v>
      </c>
    </row>
    <row r="23" spans="1:14" ht="30" x14ac:dyDescent="0.25">
      <c r="A23" s="12">
        <v>866</v>
      </c>
      <c r="B23" s="3" t="s">
        <v>58</v>
      </c>
      <c r="C23" s="3" t="s">
        <v>59</v>
      </c>
      <c r="D23" s="3" t="s">
        <v>60</v>
      </c>
      <c r="E23" s="3" t="s">
        <v>96</v>
      </c>
      <c r="F23" s="13">
        <v>60249.86</v>
      </c>
      <c r="G23" s="14">
        <f>60249.86-8903.26</f>
        <v>51346.6</v>
      </c>
      <c r="H23" s="14">
        <v>218640</v>
      </c>
      <c r="I23" s="14">
        <f>218640-40348.2</f>
        <v>178291.8</v>
      </c>
      <c r="J23" s="14">
        <v>349280</v>
      </c>
      <c r="K23" s="14">
        <v>283202.8</v>
      </c>
      <c r="L23" s="5">
        <v>0</v>
      </c>
      <c r="M23" s="7" t="s">
        <v>109</v>
      </c>
      <c r="N23" s="7">
        <v>33</v>
      </c>
    </row>
    <row r="24" spans="1:14" ht="46.5" customHeight="1" x14ac:dyDescent="0.25">
      <c r="A24" s="12">
        <v>878</v>
      </c>
      <c r="B24" s="3" t="s">
        <v>61</v>
      </c>
      <c r="C24" s="3" t="s">
        <v>62</v>
      </c>
      <c r="D24" s="4" t="s">
        <v>63</v>
      </c>
      <c r="E24" s="3" t="s">
        <v>127</v>
      </c>
      <c r="F24" s="13">
        <v>42425.95</v>
      </c>
      <c r="G24" s="14">
        <f>42425.95-4794.95</f>
        <v>37631</v>
      </c>
      <c r="H24" s="14">
        <v>154879.10999999999</v>
      </c>
      <c r="I24" s="14">
        <f>154879.11-24729.11</f>
        <v>130149.99999999999</v>
      </c>
      <c r="J24" s="14">
        <v>247421.21</v>
      </c>
      <c r="K24" s="14">
        <v>206224.8</v>
      </c>
      <c r="L24" s="4" t="s">
        <v>128</v>
      </c>
      <c r="M24" s="7" t="s">
        <v>109</v>
      </c>
      <c r="N24" s="7">
        <v>45</v>
      </c>
    </row>
    <row r="25" spans="1:14" ht="45" x14ac:dyDescent="0.25">
      <c r="A25" s="12">
        <v>843</v>
      </c>
      <c r="B25" s="3" t="s">
        <v>64</v>
      </c>
      <c r="C25" s="3" t="s">
        <v>65</v>
      </c>
      <c r="D25" s="3" t="s">
        <v>66</v>
      </c>
      <c r="E25" s="3" t="s">
        <v>129</v>
      </c>
      <c r="F25" s="13">
        <v>104056.53</v>
      </c>
      <c r="G25" s="14">
        <f>104056.53-26956.73+7461</f>
        <v>84560.8</v>
      </c>
      <c r="H25" s="14">
        <v>216375</v>
      </c>
      <c r="I25" s="14">
        <f>216375-83366.4+43196.08</f>
        <v>176204.68</v>
      </c>
      <c r="J25" s="14">
        <v>349535</v>
      </c>
      <c r="K25" s="14">
        <v>283098.07999999996</v>
      </c>
      <c r="L25" s="5" t="s">
        <v>160</v>
      </c>
      <c r="M25" s="7" t="s">
        <v>109</v>
      </c>
      <c r="N25" s="7">
        <v>36</v>
      </c>
    </row>
    <row r="26" spans="1:14" ht="30" x14ac:dyDescent="0.25">
      <c r="A26" s="12">
        <v>845</v>
      </c>
      <c r="B26" s="3" t="s">
        <v>61</v>
      </c>
      <c r="C26" s="3" t="s">
        <v>67</v>
      </c>
      <c r="D26" s="3" t="s">
        <v>68</v>
      </c>
      <c r="E26" s="3" t="s">
        <v>130</v>
      </c>
      <c r="F26" s="13">
        <v>67906.62</v>
      </c>
      <c r="G26" s="14">
        <f>67906.62-10754.82</f>
        <v>57151.799999999996</v>
      </c>
      <c r="H26" s="14">
        <v>147855.29999999999</v>
      </c>
      <c r="I26" s="14">
        <f>147855.3-23049.1</f>
        <v>124806.19999999998</v>
      </c>
      <c r="J26" s="14">
        <v>236200.59999999998</v>
      </c>
      <c r="K26" s="14">
        <v>197767.89999999997</v>
      </c>
      <c r="L26" s="5" t="s">
        <v>131</v>
      </c>
      <c r="M26" s="7" t="s">
        <v>109</v>
      </c>
      <c r="N26" s="7">
        <v>24</v>
      </c>
    </row>
    <row r="27" spans="1:14" ht="73.5" customHeight="1" x14ac:dyDescent="0.25">
      <c r="A27" s="12">
        <v>853</v>
      </c>
      <c r="B27" s="3" t="s">
        <v>99</v>
      </c>
      <c r="C27" s="3" t="s">
        <v>98</v>
      </c>
      <c r="D27" s="4" t="s">
        <v>69</v>
      </c>
      <c r="E27" s="3" t="s">
        <v>132</v>
      </c>
      <c r="F27" s="13">
        <v>64078.239999999998</v>
      </c>
      <c r="G27" s="14">
        <f>64078.24-9829.04</f>
        <v>54249.2</v>
      </c>
      <c r="H27" s="14">
        <v>154879.10999999999</v>
      </c>
      <c r="I27" s="14">
        <f>154879.11-24753.51</f>
        <v>130125.59999999999</v>
      </c>
      <c r="J27" s="14">
        <v>247421.21</v>
      </c>
      <c r="K27" s="14">
        <v>206200.4</v>
      </c>
      <c r="L27" s="5" t="s">
        <v>128</v>
      </c>
      <c r="M27" s="7" t="s">
        <v>109</v>
      </c>
      <c r="N27" s="7">
        <v>43</v>
      </c>
    </row>
    <row r="28" spans="1:14" ht="45" x14ac:dyDescent="0.25">
      <c r="A28" s="12">
        <v>926</v>
      </c>
      <c r="B28" s="3" t="s">
        <v>13</v>
      </c>
      <c r="C28" s="3" t="s">
        <v>70</v>
      </c>
      <c r="D28" s="3" t="s">
        <v>133</v>
      </c>
      <c r="E28" s="3" t="s">
        <v>134</v>
      </c>
      <c r="F28" s="13">
        <v>0</v>
      </c>
      <c r="G28" s="14">
        <v>0</v>
      </c>
      <c r="H28" s="14">
        <v>119700</v>
      </c>
      <c r="I28" s="14">
        <f>119700-22318</f>
        <v>97382</v>
      </c>
      <c r="J28" s="14">
        <v>231648.46849315069</v>
      </c>
      <c r="K28" s="14">
        <v>188337.5984931507</v>
      </c>
      <c r="L28" s="5" t="s">
        <v>136</v>
      </c>
      <c r="M28" s="7" t="s">
        <v>161</v>
      </c>
      <c r="N28" s="7">
        <v>52</v>
      </c>
    </row>
    <row r="29" spans="1:14" ht="30" x14ac:dyDescent="0.25">
      <c r="A29" s="12">
        <v>880</v>
      </c>
      <c r="B29" s="3" t="s">
        <v>13</v>
      </c>
      <c r="C29" s="3" t="s">
        <v>71</v>
      </c>
      <c r="D29" s="3" t="s">
        <v>137</v>
      </c>
      <c r="E29" s="3" t="s">
        <v>127</v>
      </c>
      <c r="F29" s="13">
        <v>63513.4</v>
      </c>
      <c r="G29" s="14">
        <f>63513.4-9692.4</f>
        <v>53821</v>
      </c>
      <c r="H29" s="14">
        <v>146587.19</v>
      </c>
      <c r="I29" s="14">
        <f>146587.19-22600.59</f>
        <v>123986.6</v>
      </c>
      <c r="J29" s="14">
        <v>234174.79</v>
      </c>
      <c r="K29" s="14">
        <v>196255.80000000002</v>
      </c>
      <c r="L29" s="5" t="s">
        <v>136</v>
      </c>
      <c r="M29" s="7" t="s">
        <v>109</v>
      </c>
      <c r="N29" s="7">
        <v>29</v>
      </c>
    </row>
    <row r="30" spans="1:14" ht="60" x14ac:dyDescent="0.25">
      <c r="A30" s="12">
        <v>883</v>
      </c>
      <c r="B30" s="3" t="s">
        <v>31</v>
      </c>
      <c r="C30" s="3" t="s">
        <v>72</v>
      </c>
      <c r="D30" s="3" t="s">
        <v>139</v>
      </c>
      <c r="E30" s="3" t="s">
        <v>135</v>
      </c>
      <c r="F30" s="13">
        <v>44510.73</v>
      </c>
      <c r="G30" s="14">
        <f>44510.73-5752.13</f>
        <v>38758.600000000006</v>
      </c>
      <c r="H30" s="14">
        <v>154879.10999999999</v>
      </c>
      <c r="I30" s="14">
        <f>154879.11-24718.91</f>
        <v>130160.19999999998</v>
      </c>
      <c r="J30" s="14">
        <v>247421.21</v>
      </c>
      <c r="K30" s="14">
        <v>206235</v>
      </c>
      <c r="L30" s="5" t="s">
        <v>118</v>
      </c>
      <c r="M30" s="7" t="s">
        <v>152</v>
      </c>
      <c r="N30" s="7">
        <v>28</v>
      </c>
    </row>
    <row r="31" spans="1:14" ht="30" x14ac:dyDescent="0.25">
      <c r="A31" s="12">
        <v>881</v>
      </c>
      <c r="B31" s="3" t="s">
        <v>73</v>
      </c>
      <c r="C31" s="3" t="s">
        <v>74</v>
      </c>
      <c r="D31" s="4" t="s">
        <v>75</v>
      </c>
      <c r="E31" s="3" t="s">
        <v>127</v>
      </c>
      <c r="F31" s="13">
        <v>82027.679999999993</v>
      </c>
      <c r="G31" s="14">
        <f>82027.68-14169.08</f>
        <v>67858.599999999991</v>
      </c>
      <c r="H31" s="14">
        <v>189317.64</v>
      </c>
      <c r="I31" s="14">
        <f>189317.64-33100.04</f>
        <v>156217.60000000001</v>
      </c>
      <c r="J31" s="14">
        <v>302437.14</v>
      </c>
      <c r="K31" s="14">
        <v>248100.2</v>
      </c>
      <c r="L31" s="5" t="s">
        <v>128</v>
      </c>
      <c r="M31" s="7" t="s">
        <v>109</v>
      </c>
      <c r="N31" s="7">
        <v>35</v>
      </c>
    </row>
    <row r="32" spans="1:14" ht="45" x14ac:dyDescent="0.25">
      <c r="A32" s="12">
        <v>849</v>
      </c>
      <c r="B32" s="3" t="s">
        <v>76</v>
      </c>
      <c r="C32" s="3" t="s">
        <v>77</v>
      </c>
      <c r="D32" s="3" t="s">
        <v>78</v>
      </c>
      <c r="E32" s="3" t="s">
        <v>138</v>
      </c>
      <c r="F32" s="13">
        <v>159411.1</v>
      </c>
      <c r="G32" s="14">
        <f>159411.1-34251.7</f>
        <v>125159.40000000001</v>
      </c>
      <c r="H32" s="14">
        <v>331009.2</v>
      </c>
      <c r="I32" s="14">
        <f>331009.2-69001.2</f>
        <v>262008</v>
      </c>
      <c r="J32" s="14">
        <v>522001.60000000003</v>
      </c>
      <c r="K32" s="14">
        <v>411706.60000000003</v>
      </c>
      <c r="L32" s="5" t="s">
        <v>128</v>
      </c>
      <c r="M32" s="7" t="s">
        <v>109</v>
      </c>
      <c r="N32" s="7">
        <v>27</v>
      </c>
    </row>
    <row r="33" spans="1:14" ht="45" x14ac:dyDescent="0.25">
      <c r="A33" s="12">
        <v>857</v>
      </c>
      <c r="B33" s="3" t="s">
        <v>79</v>
      </c>
      <c r="C33" s="3" t="s">
        <v>80</v>
      </c>
      <c r="D33" s="3" t="s">
        <v>81</v>
      </c>
      <c r="E33" s="3" t="s">
        <v>105</v>
      </c>
      <c r="F33" s="13">
        <v>50333.74</v>
      </c>
      <c r="G33" s="14">
        <f>50333.74-6488.54</f>
        <v>43845.2</v>
      </c>
      <c r="H33" s="14">
        <v>182200.91</v>
      </c>
      <c r="I33" s="14">
        <f>182200.91-31412.71</f>
        <v>150788.20000000001</v>
      </c>
      <c r="J33" s="14">
        <v>291068.11</v>
      </c>
      <c r="K33" s="14">
        <v>239404.59999999998</v>
      </c>
      <c r="L33" s="5" t="s">
        <v>140</v>
      </c>
      <c r="M33" s="7" t="s">
        <v>109</v>
      </c>
      <c r="N33" s="7">
        <v>25</v>
      </c>
    </row>
    <row r="34" spans="1:14" ht="30" x14ac:dyDescent="0.25">
      <c r="A34" s="12">
        <v>867</v>
      </c>
      <c r="B34" s="3" t="s">
        <v>82</v>
      </c>
      <c r="C34" s="3" t="s">
        <v>83</v>
      </c>
      <c r="D34" s="3" t="s">
        <v>141</v>
      </c>
      <c r="E34" s="3" t="s">
        <v>105</v>
      </c>
      <c r="F34" s="13">
        <v>123951.54</v>
      </c>
      <c r="G34" s="14">
        <f>123951.54-24911.74</f>
        <v>99039.799999999988</v>
      </c>
      <c r="H34" s="14">
        <v>257342.5</v>
      </c>
      <c r="I34" s="14">
        <f>257342.5-49453.5</f>
        <v>207889</v>
      </c>
      <c r="J34" s="14">
        <v>404122.5</v>
      </c>
      <c r="K34" s="14">
        <v>325314.8</v>
      </c>
      <c r="L34" s="5" t="s">
        <v>108</v>
      </c>
      <c r="M34" s="7" t="s">
        <v>109</v>
      </c>
      <c r="N34" s="7">
        <v>24</v>
      </c>
    </row>
    <row r="35" spans="1:14" ht="45" x14ac:dyDescent="0.25">
      <c r="A35" s="12">
        <v>248</v>
      </c>
      <c r="B35" s="3" t="s">
        <v>8</v>
      </c>
      <c r="C35" s="3" t="s">
        <v>84</v>
      </c>
      <c r="D35" s="3" t="s">
        <v>85</v>
      </c>
      <c r="E35" s="3" t="s">
        <v>142</v>
      </c>
      <c r="F35" s="13">
        <v>96433.39</v>
      </c>
      <c r="G35" s="14">
        <f>96433.39-17036.99</f>
        <v>79396.399999999994</v>
      </c>
      <c r="H35" s="14">
        <v>221646</v>
      </c>
      <c r="I35" s="14">
        <f>221646-41050.8</f>
        <v>180595.20000000001</v>
      </c>
      <c r="J35" s="14">
        <v>353288</v>
      </c>
      <c r="K35" s="14">
        <v>286295.80000000005</v>
      </c>
      <c r="L35" s="5">
        <v>0</v>
      </c>
      <c r="M35" s="9" t="s">
        <v>162</v>
      </c>
      <c r="N35" s="7">
        <v>39</v>
      </c>
    </row>
    <row r="36" spans="1:14" ht="30" x14ac:dyDescent="0.25">
      <c r="A36" s="15">
        <v>852</v>
      </c>
      <c r="B36" s="16" t="s">
        <v>86</v>
      </c>
      <c r="C36" s="16" t="s">
        <v>87</v>
      </c>
      <c r="D36" s="16" t="s">
        <v>88</v>
      </c>
      <c r="E36" s="3" t="s">
        <v>143</v>
      </c>
      <c r="F36" s="13">
        <v>216897.58</v>
      </c>
      <c r="G36" s="14">
        <f>216897.58-52085.78</f>
        <v>164811.79999999999</v>
      </c>
      <c r="H36" s="14">
        <v>407326.32</v>
      </c>
      <c r="I36" s="14">
        <f>407326.32-92410.32</f>
        <v>314916</v>
      </c>
      <c r="J36" s="14">
        <v>537966.32000000007</v>
      </c>
      <c r="K36" s="14">
        <v>419614.60000000009</v>
      </c>
      <c r="L36" s="5" t="s">
        <v>170</v>
      </c>
      <c r="M36" s="7" t="s">
        <v>109</v>
      </c>
      <c r="N36" s="7">
        <v>29</v>
      </c>
    </row>
    <row r="37" spans="1:14" ht="60" x14ac:dyDescent="0.25">
      <c r="A37" s="12">
        <v>911</v>
      </c>
      <c r="B37" s="3" t="s">
        <v>89</v>
      </c>
      <c r="C37" s="3" t="s">
        <v>90</v>
      </c>
      <c r="D37" s="3" t="s">
        <v>91</v>
      </c>
      <c r="E37" s="3" t="s">
        <v>135</v>
      </c>
      <c r="F37" s="13">
        <v>0</v>
      </c>
      <c r="G37" s="14">
        <v>0</v>
      </c>
      <c r="H37" s="14">
        <v>227587.5</v>
      </c>
      <c r="I37" s="14">
        <f>227587.5-38547.5</f>
        <v>189040</v>
      </c>
      <c r="J37" s="14">
        <v>383842.13013698632</v>
      </c>
      <c r="K37" s="14">
        <v>308698.23013698636</v>
      </c>
      <c r="L37" s="5" t="s">
        <v>144</v>
      </c>
      <c r="M37" s="7" t="s">
        <v>163</v>
      </c>
      <c r="N37" s="7">
        <v>41</v>
      </c>
    </row>
    <row r="38" spans="1:14" ht="60" x14ac:dyDescent="0.25">
      <c r="A38" s="12">
        <v>282</v>
      </c>
      <c r="B38" s="3" t="s">
        <v>175</v>
      </c>
      <c r="C38" s="3" t="s">
        <v>171</v>
      </c>
      <c r="D38" s="3" t="s">
        <v>172</v>
      </c>
      <c r="E38" s="3" t="s">
        <v>173</v>
      </c>
      <c r="F38" s="13">
        <v>224696.52</v>
      </c>
      <c r="G38" s="14">
        <f>224696.52-42483.92</f>
        <v>182212.59999999998</v>
      </c>
      <c r="H38" s="14">
        <v>148868.93</v>
      </c>
      <c r="I38" s="14">
        <f>148868.93-23132.73</f>
        <v>125736.2</v>
      </c>
      <c r="J38" s="14">
        <v>237286.13</v>
      </c>
      <c r="K38" s="14">
        <v>198643.80000000002</v>
      </c>
      <c r="L38" s="5" t="s">
        <v>174</v>
      </c>
      <c r="M38" s="7">
        <v>19</v>
      </c>
      <c r="N38" s="7">
        <v>81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REC. HUMANOS</dc:creator>
  <cp:lastModifiedBy>Usuario</cp:lastModifiedBy>
  <dcterms:created xsi:type="dcterms:W3CDTF">2022-09-27T20:01:54Z</dcterms:created>
  <dcterms:modified xsi:type="dcterms:W3CDTF">2022-10-10T20:31:27Z</dcterms:modified>
</cp:coreProperties>
</file>